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3"/>
  </bookViews>
  <sheets>
    <sheet name="Copyright " sheetId="1" r:id="rId1"/>
    <sheet name="Simplified " sheetId="2" r:id="rId2"/>
    <sheet name="Rationale" sheetId="3" r:id="rId3"/>
    <sheet name="Direct Allocation" sheetId="4" r:id="rId4"/>
  </sheets>
  <definedNames/>
  <calcPr fullCalcOnLoad="1"/>
</workbook>
</file>

<file path=xl/sharedStrings.xml><?xml version="1.0" encoding="utf-8"?>
<sst xmlns="http://schemas.openxmlformats.org/spreadsheetml/2006/main" count="163" uniqueCount="86">
  <si>
    <t xml:space="preserve">Total </t>
  </si>
  <si>
    <t>Unallowable</t>
  </si>
  <si>
    <t xml:space="preserve">Direct </t>
  </si>
  <si>
    <t xml:space="preserve">Indirect </t>
  </si>
  <si>
    <t>Supplies</t>
  </si>
  <si>
    <t xml:space="preserve">Travel </t>
  </si>
  <si>
    <t xml:space="preserve">Printing and Publications </t>
  </si>
  <si>
    <t xml:space="preserve">Conferences /Conventions </t>
  </si>
  <si>
    <t xml:space="preserve">Mortgage Interest </t>
  </si>
  <si>
    <t xml:space="preserve">Contracted Labor </t>
  </si>
  <si>
    <t xml:space="preserve">Postage and Shipping </t>
  </si>
  <si>
    <t xml:space="preserve">Food </t>
  </si>
  <si>
    <t xml:space="preserve">Total Direct &amp; Indirect Costs </t>
  </si>
  <si>
    <t xml:space="preserve">Utilities &amp; Janitorial Services </t>
  </si>
  <si>
    <t xml:space="preserve">Rent </t>
  </si>
  <si>
    <t>Auditing &amp; Accounting Fees</t>
  </si>
  <si>
    <t>Cell phones - Telecommunications</t>
  </si>
  <si>
    <t xml:space="preserve">Equipment Rental </t>
  </si>
  <si>
    <r>
      <t xml:space="preserve">Direct Personnel Costs -    </t>
    </r>
    <r>
      <rPr>
        <b/>
        <sz val="11"/>
        <color indexed="8"/>
        <rFont val="Calibri"/>
        <family val="2"/>
      </rPr>
      <t xml:space="preserve">10 FTEs  </t>
    </r>
    <r>
      <rPr>
        <sz val="11"/>
        <color theme="1"/>
        <rFont val="Calibri"/>
        <family val="2"/>
      </rPr>
      <t xml:space="preserve">       (Including Fringe Benefits )</t>
    </r>
  </si>
  <si>
    <t xml:space="preserve">Suggested Allocation Base </t>
  </si>
  <si>
    <t>Rationale</t>
  </si>
  <si>
    <t xml:space="preserve">Sq. Footage </t>
  </si>
  <si>
    <t xml:space="preserve">Square footage of space rented is allocated between common areas, administrative offices and direct program space 70% direct to 4 programs and 30% to Administrative or Indirect space </t>
  </si>
  <si>
    <t>FTEs</t>
  </si>
  <si>
    <t>Direct Allocation</t>
  </si>
  <si>
    <t xml:space="preserve">FTEs </t>
  </si>
  <si>
    <t xml:space="preserve">General supplies are prorated based upon the # of direct and indirect FTEs. Laptop computers are directly allocated by FTE (5 direct + 2 indirect). </t>
  </si>
  <si>
    <t>Conference and Conventions are  charged as either direct or indirect depending on the purpose of the conference or convention</t>
  </si>
  <si>
    <t>Costs are immaterial to further allocate.</t>
  </si>
  <si>
    <r>
      <t>2 Supervisors previously identified as indirect are  further allocated to the programs they supervise based upon the # of direct FTEs  they supervise. 60/40 split directly to Program A &amp; B (</t>
    </r>
    <r>
      <rPr>
        <b/>
        <sz val="11"/>
        <color indexed="8"/>
        <rFont val="Calibri"/>
        <family val="2"/>
      </rPr>
      <t>NOTE: Breakdown of Direct FTE  12 and Indirect FTE  3)</t>
    </r>
  </si>
  <si>
    <t>Based upon FTE classification. Direct FTE phone charges are prorated accordning to salary and wage breakdown of direct programs (12 Direct FTEs &amp; 3 Indirect FTEs)</t>
  </si>
  <si>
    <t xml:space="preserve">Program Usage &amp; Sq. Footage </t>
  </si>
  <si>
    <t xml:space="preserve">Depreciation (4) assets </t>
  </si>
  <si>
    <t xml:space="preserve">Simplified Allocation </t>
  </si>
  <si>
    <t>Travel is charged as either direct or indirect depending on the purpose of the travel</t>
  </si>
  <si>
    <t xml:space="preserve">Direct charge </t>
  </si>
  <si>
    <t>Direct charge</t>
  </si>
  <si>
    <t xml:space="preserve">Further allocate Indirect Costs directly to programs or final cost objectives based upon method and rationale </t>
  </si>
  <si>
    <t>Audited Financials</t>
  </si>
  <si>
    <t xml:space="preserve">Unallowable </t>
  </si>
  <si>
    <t xml:space="preserve">Square footage of space rented is allocated between common areas &amp; administrative offices 30% to Indirect space and 70% allocated directly to 2 programs </t>
  </si>
  <si>
    <t>Based upon FTE classification. Direct FTE phone charges are prorated according to salary and wage breakdown of direct programs (12 Direct FTEs &amp; 3 Indirect FTEs)</t>
  </si>
  <si>
    <t>Direct Charge</t>
  </si>
  <si>
    <t>Costs are immaterial to further allocate ($500).</t>
  </si>
  <si>
    <t xml:space="preserve">Suggested Allocation Basis </t>
  </si>
  <si>
    <t>Accounting Fees</t>
  </si>
  <si>
    <t>Auditing Fees</t>
  </si>
  <si>
    <t xml:space="preserve"> Accounting Fees</t>
  </si>
  <si>
    <t xml:space="preserve">Auditing Fees </t>
  </si>
  <si>
    <r>
      <rPr>
        <u val="single"/>
        <sz val="11"/>
        <color indexed="8"/>
        <rFont val="Calibri"/>
        <family val="2"/>
      </rPr>
      <t>Accounting</t>
    </r>
    <r>
      <rPr>
        <sz val="11"/>
        <color theme="1"/>
        <rFont val="Calibri"/>
        <family val="2"/>
      </rPr>
      <t xml:space="preserve">  - # of transactions processed per program </t>
    </r>
  </si>
  <si>
    <r>
      <t xml:space="preserve">Direct Personnel Costs -    </t>
    </r>
    <r>
      <rPr>
        <b/>
        <sz val="11"/>
        <color indexed="10"/>
        <rFont val="Calibri"/>
        <family val="2"/>
      </rPr>
      <t>12</t>
    </r>
    <r>
      <rPr>
        <b/>
        <sz val="11"/>
        <color indexed="8"/>
        <rFont val="Calibri"/>
        <family val="2"/>
      </rPr>
      <t xml:space="preserve"> FTEs  </t>
    </r>
    <r>
      <rPr>
        <sz val="11"/>
        <color theme="1"/>
        <rFont val="Calibri"/>
        <family val="2"/>
      </rPr>
      <t xml:space="preserve">       (Including Fringe Benefits )</t>
    </r>
  </si>
  <si>
    <t>Fundraising Fees</t>
  </si>
  <si>
    <t>Fundraising costs</t>
  </si>
  <si>
    <t xml:space="preserve">Depreciation (4) Assets </t>
  </si>
  <si>
    <r>
      <rPr>
        <u val="single"/>
        <sz val="11"/>
        <color indexed="8"/>
        <rFont val="Calibri"/>
        <family val="2"/>
      </rPr>
      <t>Asset #1</t>
    </r>
    <r>
      <rPr>
        <sz val="11"/>
        <color theme="1"/>
        <rFont val="Calibri"/>
        <family val="2"/>
      </rPr>
      <t xml:space="preserve">  specifically purchased for one program (direct $3,900 ), </t>
    </r>
    <r>
      <rPr>
        <u val="single"/>
        <sz val="11"/>
        <color indexed="8"/>
        <rFont val="Calibri"/>
        <family val="2"/>
      </rPr>
      <t>Asset #2</t>
    </r>
    <r>
      <rPr>
        <sz val="11"/>
        <color theme="1"/>
        <rFont val="Calibri"/>
        <family val="2"/>
      </rPr>
      <t xml:space="preserve"> used by entire organization (indirect $3,100),</t>
    </r>
    <r>
      <rPr>
        <u val="single"/>
        <sz val="11"/>
        <color indexed="8"/>
        <rFont val="Calibri"/>
        <family val="2"/>
      </rPr>
      <t xml:space="preserve"> Asset #3</t>
    </r>
    <r>
      <rPr>
        <sz val="11"/>
        <color theme="1"/>
        <rFont val="Calibri"/>
        <family val="2"/>
      </rPr>
      <t xml:space="preserve"> Building owned by organization (Sq Footage: 75% used for Program A = {$10,500 direct}  25% used for storage= {$3500 indirect}. </t>
    </r>
    <r>
      <rPr>
        <u val="single"/>
        <sz val="11"/>
        <color indexed="8"/>
        <rFont val="Calibri"/>
        <family val="2"/>
      </rPr>
      <t>Asset #4</t>
    </r>
    <r>
      <rPr>
        <sz val="11"/>
        <color theme="1"/>
        <rFont val="Calibri"/>
        <family val="2"/>
      </rPr>
      <t xml:space="preserve"> is unallowable because it was purchased with grant funds ($2,000). </t>
    </r>
  </si>
  <si>
    <r>
      <t>Asset #1</t>
    </r>
    <r>
      <rPr>
        <sz val="11"/>
        <color theme="1"/>
        <rFont val="Calibri"/>
        <family val="2"/>
      </rPr>
      <t xml:space="preserve">  specifically purchased for one program (direct $3,900 ), </t>
    </r>
    <r>
      <rPr>
        <u val="single"/>
        <sz val="11"/>
        <color indexed="8"/>
        <rFont val="Calibri"/>
        <family val="2"/>
      </rPr>
      <t>Asset #2</t>
    </r>
    <r>
      <rPr>
        <sz val="11"/>
        <color theme="1"/>
        <rFont val="Calibri"/>
        <family val="2"/>
      </rPr>
      <t xml:space="preserve"> used by entire organization (indirect $3,100), </t>
    </r>
    <r>
      <rPr>
        <u val="single"/>
        <sz val="11"/>
        <color indexed="8"/>
        <rFont val="Calibri"/>
        <family val="2"/>
      </rPr>
      <t>Asset #3</t>
    </r>
    <r>
      <rPr>
        <sz val="11"/>
        <color theme="1"/>
        <rFont val="Calibri"/>
        <family val="2"/>
      </rPr>
      <t xml:space="preserve"> Building owned by organization (Sq Footage: 75% used for Program A = {$10,500 direct}  25% used for storage= {$3500 indirect}. </t>
    </r>
    <r>
      <rPr>
        <u val="single"/>
        <sz val="11"/>
        <color indexed="8"/>
        <rFont val="Calibri"/>
        <family val="2"/>
      </rPr>
      <t>Asset #4</t>
    </r>
    <r>
      <rPr>
        <sz val="11"/>
        <color theme="1"/>
        <rFont val="Calibri"/>
        <family val="2"/>
      </rPr>
      <t xml:space="preserve"> is unallowable because it was purchased with grant funds ($2,000). </t>
    </r>
  </si>
  <si>
    <t xml:space="preserve"># of Transactions &amp; # of Programs </t>
  </si>
  <si>
    <t>Total Costs</t>
  </si>
  <si>
    <t xml:space="preserve"># of Transactions </t>
  </si>
  <si>
    <t xml:space="preserve"> # of Programs </t>
  </si>
  <si>
    <r>
      <rPr>
        <u val="single"/>
        <sz val="11"/>
        <color indexed="8"/>
        <rFont val="Calibri"/>
        <family val="2"/>
      </rPr>
      <t>Auditing</t>
    </r>
    <r>
      <rPr>
        <sz val="11"/>
        <color theme="1"/>
        <rFont val="Calibri"/>
        <family val="2"/>
      </rPr>
      <t xml:space="preserve"> - # of programs in Single Audit, charged as direct cost to program. Financial Statement audits are only allowed to be charged as an indirect cost.</t>
    </r>
  </si>
  <si>
    <r>
      <t xml:space="preserve">Auditing - </t>
    </r>
    <r>
      <rPr>
        <sz val="11"/>
        <color theme="1"/>
        <rFont val="Calibri"/>
        <family val="2"/>
      </rPr>
      <t># of programs in Single Audit, charged as direct cost to program. Financial Statement audits are only allowed to be charged as an indirect cost.</t>
    </r>
  </si>
  <si>
    <t xml:space="preserve">Indirect Cost Pool </t>
  </si>
  <si>
    <t>Direct Base (Direct + Unallowable )</t>
  </si>
  <si>
    <t xml:space="preserve">Rate % (Total Direct Costs) </t>
  </si>
  <si>
    <t xml:space="preserve">Total Reimbursement Direct Costs </t>
  </si>
  <si>
    <t xml:space="preserve">Total Reimbursement Indirect Costs </t>
  </si>
  <si>
    <t xml:space="preserve">Total Cost Reimbursement </t>
  </si>
  <si>
    <t xml:space="preserve">Difference between Simplified vs. Direct </t>
  </si>
  <si>
    <t xml:space="preserve">Difference </t>
  </si>
  <si>
    <t>Simplified Allocation</t>
  </si>
  <si>
    <t xml:space="preserve">Conference and Conventions are  charged as either direct or indirect depending on the purpose of the conference or convention.  For training conferences or conventions that attendence is mandatory as a condition of the grant. </t>
  </si>
  <si>
    <t>Cell phones - Communications</t>
  </si>
  <si>
    <t>Indirect Charge</t>
  </si>
  <si>
    <t>(19.7% X $924,108)</t>
  </si>
  <si>
    <t xml:space="preserve">(53.6% X $713,138) </t>
  </si>
  <si>
    <r>
      <t xml:space="preserve">Indirect Personnel Costs -  </t>
    </r>
    <r>
      <rPr>
        <b/>
        <sz val="11"/>
        <color indexed="10"/>
        <rFont val="Calibri"/>
        <family val="2"/>
      </rPr>
      <t>3</t>
    </r>
    <r>
      <rPr>
        <b/>
        <sz val="11"/>
        <color indexed="8"/>
        <rFont val="Calibri"/>
        <family val="2"/>
      </rPr>
      <t xml:space="preserve"> FTEs    </t>
    </r>
    <r>
      <rPr>
        <sz val="11"/>
        <color theme="1"/>
        <rFont val="Calibri"/>
        <family val="2"/>
      </rPr>
      <t xml:space="preserve">      (Including Fringe Benefits )</t>
    </r>
  </si>
  <si>
    <t>Copyright 2017 by the State of Illinois</t>
  </si>
  <si>
    <t>Governor’s Office of Management and Budget</t>
  </si>
  <si>
    <t>All rights reserved. No part of this presentation may be reproduced, distributed, or modified in any manner whatsoever without the express written permission of the Governor’s Office of Management and Budget. Permission may be sought by contacting the Grants Accountability and Transparency Unit of the Governor’s Office of Management and Budget at the following address:</t>
  </si>
  <si>
    <t>OMB.GATA@Illinois.gov. or</t>
  </si>
  <si>
    <t>Room 603 Stratton Building</t>
  </si>
  <si>
    <t>401 S. Spring Street</t>
  </si>
  <si>
    <t>Springfield, Illinois 62706</t>
  </si>
  <si>
    <r>
      <t xml:space="preserve">Indirect Personnel Costs -  </t>
    </r>
    <r>
      <rPr>
        <b/>
        <sz val="11"/>
        <color indexed="8"/>
        <rFont val="Calibri"/>
        <family val="2"/>
      </rPr>
      <t xml:space="preserve"> 5 FTEs    </t>
    </r>
    <r>
      <rPr>
        <sz val="11"/>
        <color theme="1"/>
        <rFont val="Calibri"/>
        <family val="2"/>
      </rPr>
      <t xml:space="preserve">      (Including Fringe Benefits )</t>
    </r>
  </si>
  <si>
    <t>Indirect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</si>
</sst>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1"/>
      <color indexed="8"/>
      <name val="Calibri"/>
      <family val="2"/>
    </font>
    <font>
      <b/>
      <sz val="11"/>
      <color indexed="8"/>
      <name val="Calibri"/>
      <family val="2"/>
    </font>
    <font>
      <u val="single"/>
      <sz val="11"/>
      <color indexed="8"/>
      <name val="Calibri"/>
      <family val="2"/>
    </font>
    <font>
      <b/>
      <sz val="11"/>
      <color indexed="17"/>
      <name val="Calibri"/>
      <family val="2"/>
    </font>
    <font>
      <b/>
      <sz val="11"/>
      <color indexed="10"/>
      <name val="Calibri"/>
      <family val="2"/>
    </font>
    <font>
      <b/>
      <sz val="11"/>
      <name val="Calibri"/>
      <family val="2"/>
    </font>
    <font>
      <u val="single"/>
      <sz val="11"/>
      <color indexed="30"/>
      <name val="Calibri"/>
      <family val="2"/>
    </font>
    <font>
      <b/>
      <sz val="18"/>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
      <b/>
      <sz val="11"/>
      <color rgb="FF00B050"/>
      <name val="Calibri"/>
      <family val="2"/>
    </font>
    <font>
      <b/>
      <sz val="11"/>
      <color rgb="FFFF0000"/>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Down"/>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border>
    <border>
      <left style="medium"/>
      <right style="medium"/>
      <top style="thin"/>
      <bottom style="double"/>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horizontal="center" vertical="center"/>
    </xf>
    <xf numFmtId="0" fontId="41" fillId="0" borderId="0" xfId="0" applyFont="1" applyAlignment="1">
      <alignment horizont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42" fontId="0" fillId="0" borderId="12" xfId="0" applyNumberFormat="1" applyBorder="1" applyAlignment="1">
      <alignment/>
    </xf>
    <xf numFmtId="0" fontId="0" fillId="0" borderId="0" xfId="0" applyAlignment="1">
      <alignment wrapText="1"/>
    </xf>
    <xf numFmtId="42" fontId="0" fillId="0" borderId="12" xfId="0" applyNumberFormat="1" applyBorder="1" applyAlignment="1">
      <alignment vertical="center"/>
    </xf>
    <xf numFmtId="42" fontId="0" fillId="33" borderId="12" xfId="0" applyNumberFormat="1" applyFill="1" applyBorder="1" applyAlignment="1">
      <alignment vertical="center"/>
    </xf>
    <xf numFmtId="42" fontId="0" fillId="33" borderId="12" xfId="0" applyNumberFormat="1" applyFill="1" applyBorder="1" applyAlignment="1">
      <alignment/>
    </xf>
    <xf numFmtId="42" fontId="0" fillId="0" borderId="13" xfId="0" applyNumberFormat="1" applyBorder="1" applyAlignment="1">
      <alignment/>
    </xf>
    <xf numFmtId="42" fontId="44" fillId="0" borderId="14" xfId="0" applyNumberFormat="1" applyFont="1" applyBorder="1" applyAlignment="1">
      <alignment horizontal="center" vertical="center"/>
    </xf>
    <xf numFmtId="42" fontId="44" fillId="0" borderId="12" xfId="0" applyNumberFormat="1" applyFont="1" applyBorder="1" applyAlignment="1">
      <alignment horizontal="center" vertical="center"/>
    </xf>
    <xf numFmtId="42" fontId="44" fillId="0" borderId="13" xfId="0" applyNumberFormat="1" applyFont="1" applyBorder="1" applyAlignment="1">
      <alignment horizontal="center"/>
    </xf>
    <xf numFmtId="42" fontId="6" fillId="0" borderId="12" xfId="0" applyNumberFormat="1" applyFont="1" applyBorder="1" applyAlignment="1">
      <alignment vertical="center"/>
    </xf>
    <xf numFmtId="42" fontId="6" fillId="0" borderId="12" xfId="0" applyNumberFormat="1" applyFont="1" applyBorder="1" applyAlignment="1">
      <alignment/>
    </xf>
    <xf numFmtId="42" fontId="6" fillId="0" borderId="13" xfId="0" applyNumberFormat="1" applyFont="1" applyBorder="1" applyAlignment="1">
      <alignment/>
    </xf>
    <xf numFmtId="42" fontId="45" fillId="0" borderId="14" xfId="0" applyNumberFormat="1" applyFont="1" applyBorder="1" applyAlignment="1">
      <alignment horizontal="center" vertical="center"/>
    </xf>
    <xf numFmtId="42" fontId="45" fillId="0" borderId="12" xfId="0" applyNumberFormat="1" applyFont="1" applyBorder="1" applyAlignment="1">
      <alignment horizontal="center" vertical="center"/>
    </xf>
    <xf numFmtId="42" fontId="45" fillId="0" borderId="13" xfId="0" applyNumberFormat="1" applyFont="1" applyBorder="1" applyAlignment="1">
      <alignment horizontal="center"/>
    </xf>
    <xf numFmtId="42" fontId="0" fillId="0" borderId="0" xfId="0" applyNumberFormat="1" applyAlignment="1">
      <alignment/>
    </xf>
    <xf numFmtId="42" fontId="0" fillId="0" borderId="12" xfId="0" applyNumberFormat="1" applyFont="1" applyBorder="1" applyAlignment="1">
      <alignment vertical="center"/>
    </xf>
    <xf numFmtId="42" fontId="0" fillId="0" borderId="13" xfId="0" applyNumberFormat="1" applyFont="1" applyBorder="1" applyAlignment="1">
      <alignment/>
    </xf>
    <xf numFmtId="0" fontId="43" fillId="0" borderId="15" xfId="0" applyFont="1" applyFill="1" applyBorder="1" applyAlignment="1">
      <alignment horizontal="center" vertical="center" wrapText="1"/>
    </xf>
    <xf numFmtId="0" fontId="0" fillId="0" borderId="16" xfId="0" applyBorder="1" applyAlignment="1">
      <alignment/>
    </xf>
    <xf numFmtId="0" fontId="43" fillId="0" borderId="17"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xf>
    <xf numFmtId="0" fontId="0" fillId="0" borderId="19" xfId="0" applyBorder="1" applyAlignment="1">
      <alignment wrapText="1"/>
    </xf>
    <xf numFmtId="0" fontId="0" fillId="0" borderId="19" xfId="0" applyBorder="1" applyAlignment="1">
      <alignment vertical="top" wrapText="1"/>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10"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xf>
    <xf numFmtId="0" fontId="41" fillId="0" borderId="0" xfId="0" applyFont="1" applyAlignment="1">
      <alignment horizontal="center" vertical="center"/>
    </xf>
    <xf numFmtId="0" fontId="0" fillId="0" borderId="0" xfId="0" applyBorder="1" applyAlignment="1">
      <alignment horizontal="center" vertical="center"/>
    </xf>
    <xf numFmtId="0" fontId="43" fillId="0" borderId="0" xfId="0" applyFont="1" applyBorder="1" applyAlignment="1">
      <alignment horizontal="center" vertical="center"/>
    </xf>
    <xf numFmtId="42" fontId="45" fillId="0" borderId="0" xfId="0" applyNumberFormat="1" applyFont="1" applyBorder="1" applyAlignment="1">
      <alignment horizontal="center" vertical="center"/>
    </xf>
    <xf numFmtId="42" fontId="45" fillId="0" borderId="0" xfId="0" applyNumberFormat="1" applyFont="1" applyBorder="1" applyAlignment="1">
      <alignment horizontal="center"/>
    </xf>
    <xf numFmtId="0" fontId="0" fillId="0" borderId="18" xfId="0" applyBorder="1" applyAlignment="1">
      <alignment horizontal="center" vertical="center" wrapText="1"/>
    </xf>
    <xf numFmtId="0" fontId="0" fillId="0" borderId="19" xfId="0" applyBorder="1" applyAlignment="1">
      <alignment vertical="center"/>
    </xf>
    <xf numFmtId="0" fontId="0" fillId="0" borderId="19" xfId="0" applyBorder="1" applyAlignment="1">
      <alignment vertical="center" wrapText="1"/>
    </xf>
    <xf numFmtId="0" fontId="0" fillId="34" borderId="0" xfId="0" applyFill="1" applyAlignment="1">
      <alignment/>
    </xf>
    <xf numFmtId="42" fontId="45" fillId="34" borderId="0" xfId="0" applyNumberFormat="1" applyFont="1" applyFill="1" applyBorder="1" applyAlignment="1">
      <alignment horizontal="center" vertical="center"/>
    </xf>
    <xf numFmtId="42" fontId="45" fillId="0" borderId="12" xfId="0" applyNumberFormat="1" applyFont="1" applyBorder="1" applyAlignment="1">
      <alignment vertical="center"/>
    </xf>
    <xf numFmtId="0" fontId="43" fillId="0" borderId="19" xfId="0" applyFont="1" applyBorder="1" applyAlignment="1">
      <alignment wrapText="1"/>
    </xf>
    <xf numFmtId="0" fontId="43" fillId="0" borderId="19" xfId="0" applyFont="1" applyBorder="1" applyAlignment="1">
      <alignment vertical="center" wrapText="1"/>
    </xf>
    <xf numFmtId="0" fontId="0" fillId="0" borderId="0" xfId="0" applyAlignment="1">
      <alignment vertical="center"/>
    </xf>
    <xf numFmtId="0" fontId="0" fillId="0" borderId="22" xfId="0" applyBorder="1" applyAlignment="1">
      <alignment vertical="center"/>
    </xf>
    <xf numFmtId="0" fontId="0" fillId="0" borderId="0" xfId="0" applyFill="1" applyBorder="1" applyAlignment="1">
      <alignment horizontal="left" vertical="center"/>
    </xf>
    <xf numFmtId="42" fontId="45" fillId="0" borderId="0" xfId="0" applyNumberFormat="1" applyFont="1" applyAlignment="1">
      <alignment/>
    </xf>
    <xf numFmtId="42" fontId="44" fillId="0" borderId="0" xfId="0" applyNumberFormat="1" applyFont="1" applyAlignment="1">
      <alignment/>
    </xf>
    <xf numFmtId="42" fontId="0" fillId="0" borderId="10" xfId="0" applyNumberFormat="1" applyBorder="1" applyAlignment="1">
      <alignment/>
    </xf>
    <xf numFmtId="42" fontId="0" fillId="0" borderId="23" xfId="0" applyNumberFormat="1" applyBorder="1" applyAlignment="1">
      <alignment/>
    </xf>
    <xf numFmtId="0" fontId="0" fillId="0" borderId="0" xfId="0" applyAlignment="1">
      <alignment vertical="center" wrapText="1"/>
    </xf>
    <xf numFmtId="0" fontId="35" fillId="0" borderId="0" xfId="53" applyAlignment="1">
      <alignment vertical="center" wrapText="1"/>
    </xf>
    <xf numFmtId="0" fontId="46" fillId="0" borderId="0" xfId="0" applyFont="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42" fontId="0" fillId="0" borderId="12" xfId="0" applyNumberFormat="1" applyBorder="1" applyAlignment="1">
      <alignment horizontal="center" vertical="center"/>
    </xf>
    <xf numFmtId="0" fontId="0" fillId="0" borderId="25"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MB.GATA@Illinois.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27" sqref="A27"/>
    </sheetView>
  </sheetViews>
  <sheetFormatPr defaultColWidth="9.140625" defaultRowHeight="15"/>
  <cols>
    <col min="1" max="1" width="107.421875" style="6" customWidth="1"/>
  </cols>
  <sheetData>
    <row r="1" ht="23.25">
      <c r="A1" s="60" t="s">
        <v>77</v>
      </c>
    </row>
    <row r="2" ht="23.25">
      <c r="A2" s="60" t="s">
        <v>78</v>
      </c>
    </row>
    <row r="3" ht="15">
      <c r="A3" s="58"/>
    </row>
    <row r="4" ht="60">
      <c r="A4" s="58" t="s">
        <v>79</v>
      </c>
    </row>
    <row r="5" ht="15">
      <c r="A5" s="58"/>
    </row>
    <row r="6" ht="15">
      <c r="A6" s="59" t="s">
        <v>80</v>
      </c>
    </row>
    <row r="7" ht="15">
      <c r="A7" s="58" t="s">
        <v>81</v>
      </c>
    </row>
    <row r="8" ht="15">
      <c r="A8" s="58" t="s">
        <v>82</v>
      </c>
    </row>
    <row r="9" ht="15">
      <c r="A9" s="58" t="s">
        <v>83</v>
      </c>
    </row>
  </sheetData>
  <sheetProtection/>
  <hyperlinks>
    <hyperlink ref="A6" r:id="rId1" display="mailto:OMB.GATA@Illinois.gov"/>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B1:H23"/>
  <sheetViews>
    <sheetView zoomScalePageLayoutView="0" workbookViewId="0" topLeftCell="A1">
      <pane xSplit="1" topLeftCell="B1" activePane="topRight" state="frozen"/>
      <selection pane="topLeft" activeCell="A1" sqref="A1"/>
      <selection pane="topRight" activeCell="I7" sqref="I7"/>
    </sheetView>
  </sheetViews>
  <sheetFormatPr defaultColWidth="9.140625" defaultRowHeight="15"/>
  <cols>
    <col min="1" max="1" width="4.8515625" style="0" customWidth="1"/>
    <col min="2" max="2" width="34.7109375" style="0" customWidth="1"/>
    <col min="3" max="3" width="13.8515625" style="0" customWidth="1"/>
    <col min="4" max="4" width="4.00390625" style="0" customWidth="1"/>
    <col min="5" max="7" width="12.8515625" style="0" customWidth="1"/>
  </cols>
  <sheetData>
    <row r="1" spans="3:7" ht="15.75" thickBot="1">
      <c r="C1" s="1"/>
      <c r="D1" s="1"/>
      <c r="E1" s="1"/>
      <c r="F1" s="1"/>
      <c r="G1" s="1"/>
    </row>
    <row r="2" spans="2:7" ht="15.75" thickBot="1">
      <c r="B2" s="34" t="s">
        <v>38</v>
      </c>
      <c r="C2" s="1"/>
      <c r="E2" s="61" t="s">
        <v>33</v>
      </c>
      <c r="F2" s="62"/>
      <c r="G2" s="63"/>
    </row>
    <row r="3" spans="3:7" ht="15.75" thickBot="1">
      <c r="C3" s="1"/>
      <c r="D3" s="1"/>
      <c r="E3" s="1"/>
      <c r="F3" s="1"/>
      <c r="G3" s="1"/>
    </row>
    <row r="4" spans="2:7" ht="25.5" customHeight="1" thickBot="1">
      <c r="B4" s="38" t="s">
        <v>57</v>
      </c>
      <c r="C4" s="3" t="s">
        <v>0</v>
      </c>
      <c r="D4" s="3"/>
      <c r="E4" s="3" t="s">
        <v>1</v>
      </c>
      <c r="F4" s="3" t="s">
        <v>2</v>
      </c>
      <c r="G4" s="4" t="s">
        <v>3</v>
      </c>
    </row>
    <row r="5" spans="2:7" ht="30">
      <c r="B5" s="6" t="s">
        <v>18</v>
      </c>
      <c r="C5" s="7">
        <v>389688</v>
      </c>
      <c r="D5" s="8"/>
      <c r="E5" s="14"/>
      <c r="F5" s="11">
        <v>389688</v>
      </c>
      <c r="G5" s="17"/>
    </row>
    <row r="6" spans="2:7" ht="30">
      <c r="B6" s="6" t="s">
        <v>84</v>
      </c>
      <c r="C6" s="7">
        <v>297187</v>
      </c>
      <c r="D6" s="8"/>
      <c r="E6" s="14"/>
      <c r="F6" s="12"/>
      <c r="G6" s="18">
        <v>297187</v>
      </c>
    </row>
    <row r="7" spans="2:7" ht="15">
      <c r="B7" t="s">
        <v>14</v>
      </c>
      <c r="C7" s="5">
        <v>42000</v>
      </c>
      <c r="D7" s="9"/>
      <c r="E7" s="15"/>
      <c r="F7" s="12"/>
      <c r="G7" s="18">
        <v>42000</v>
      </c>
    </row>
    <row r="8" spans="2:7" ht="15">
      <c r="B8" t="s">
        <v>13</v>
      </c>
      <c r="C8" s="5">
        <v>7500</v>
      </c>
      <c r="D8" s="9"/>
      <c r="E8" s="15"/>
      <c r="F8" s="12"/>
      <c r="G8" s="18">
        <v>7500</v>
      </c>
    </row>
    <row r="9" spans="2:7" ht="15">
      <c r="B9" t="s">
        <v>6</v>
      </c>
      <c r="C9" s="5">
        <v>750</v>
      </c>
      <c r="D9" s="9"/>
      <c r="E9" s="15"/>
      <c r="F9" s="12">
        <v>750</v>
      </c>
      <c r="G9" s="18"/>
    </row>
    <row r="10" spans="2:7" ht="15">
      <c r="B10" t="s">
        <v>8</v>
      </c>
      <c r="C10" s="5">
        <v>17000</v>
      </c>
      <c r="D10" s="9"/>
      <c r="E10" s="15">
        <v>17000</v>
      </c>
      <c r="F10" s="12"/>
      <c r="G10" s="18"/>
    </row>
    <row r="11" spans="2:8" ht="15">
      <c r="B11" t="s">
        <v>15</v>
      </c>
      <c r="C11" s="5">
        <v>15000</v>
      </c>
      <c r="D11" s="9"/>
      <c r="E11" s="15"/>
      <c r="F11" s="12"/>
      <c r="G11" s="18">
        <v>15000</v>
      </c>
      <c r="H11" s="46"/>
    </row>
    <row r="12" spans="2:7" ht="15">
      <c r="B12" t="s">
        <v>9</v>
      </c>
      <c r="C12" s="5">
        <v>198500</v>
      </c>
      <c r="D12" s="9"/>
      <c r="E12" s="15"/>
      <c r="F12" s="12">
        <v>198500</v>
      </c>
      <c r="G12" s="18"/>
    </row>
    <row r="13" spans="2:7" ht="15">
      <c r="B13" t="s">
        <v>4</v>
      </c>
      <c r="C13" s="5">
        <v>8100</v>
      </c>
      <c r="D13" s="9"/>
      <c r="E13" s="15"/>
      <c r="F13" s="12"/>
      <c r="G13" s="18">
        <v>8100</v>
      </c>
    </row>
    <row r="14" spans="2:7" ht="15">
      <c r="B14" t="s">
        <v>5</v>
      </c>
      <c r="C14" s="5">
        <v>3900</v>
      </c>
      <c r="D14" s="9"/>
      <c r="E14" s="15"/>
      <c r="F14" s="12"/>
      <c r="G14" s="18">
        <v>3900</v>
      </c>
    </row>
    <row r="15" spans="2:7" ht="15">
      <c r="B15" t="s">
        <v>7</v>
      </c>
      <c r="C15" s="5">
        <v>11560</v>
      </c>
      <c r="D15" s="9"/>
      <c r="E15" s="15">
        <v>4000</v>
      </c>
      <c r="F15" s="12"/>
      <c r="G15" s="18">
        <v>7560</v>
      </c>
    </row>
    <row r="16" spans="2:7" ht="15">
      <c r="B16" t="s">
        <v>16</v>
      </c>
      <c r="C16" s="5">
        <v>3600</v>
      </c>
      <c r="D16" s="9"/>
      <c r="E16" s="15"/>
      <c r="F16" s="12"/>
      <c r="G16" s="18">
        <v>3600</v>
      </c>
    </row>
    <row r="17" spans="2:7" ht="15">
      <c r="B17" t="s">
        <v>17</v>
      </c>
      <c r="C17" s="5">
        <v>6700</v>
      </c>
      <c r="D17" s="9"/>
      <c r="E17" s="15"/>
      <c r="F17" s="12">
        <v>6700</v>
      </c>
      <c r="G17" s="18"/>
    </row>
    <row r="18" spans="2:7" ht="15">
      <c r="B18" t="s">
        <v>53</v>
      </c>
      <c r="C18" s="5">
        <v>23000</v>
      </c>
      <c r="D18" s="9"/>
      <c r="E18" s="15">
        <v>2000</v>
      </c>
      <c r="F18" s="12"/>
      <c r="G18" s="18">
        <v>21000</v>
      </c>
    </row>
    <row r="19" spans="2:7" ht="15">
      <c r="B19" t="s">
        <v>10</v>
      </c>
      <c r="C19" s="5">
        <v>500</v>
      </c>
      <c r="D19" s="9"/>
      <c r="E19" s="15"/>
      <c r="F19" s="12"/>
      <c r="G19" s="18">
        <v>500</v>
      </c>
    </row>
    <row r="20" spans="2:7" ht="15">
      <c r="B20" t="s">
        <v>11</v>
      </c>
      <c r="C20" s="5">
        <v>110000</v>
      </c>
      <c r="D20" s="9"/>
      <c r="E20" s="15"/>
      <c r="F20" s="12">
        <v>110000</v>
      </c>
      <c r="G20" s="18"/>
    </row>
    <row r="21" spans="2:7" ht="15">
      <c r="B21" t="s">
        <v>52</v>
      </c>
      <c r="C21" s="5">
        <v>8500</v>
      </c>
      <c r="D21" s="9"/>
      <c r="E21" s="15">
        <v>8500</v>
      </c>
      <c r="F21" s="12"/>
      <c r="G21" s="18"/>
    </row>
    <row r="22" spans="2:7" ht="32.25" customHeight="1" thickBot="1">
      <c r="B22" s="2" t="s">
        <v>12</v>
      </c>
      <c r="C22" s="10">
        <f>SUM(C5:C21)</f>
        <v>1143485</v>
      </c>
      <c r="D22" s="10"/>
      <c r="E22" s="16">
        <f>SUM(E5:E21)</f>
        <v>31500</v>
      </c>
      <c r="F22" s="13">
        <f>SUM(F5:F21)</f>
        <v>705638</v>
      </c>
      <c r="G22" s="19">
        <f>SUM(G5:G21)</f>
        <v>406347</v>
      </c>
    </row>
    <row r="23" spans="3:7" ht="15.75" thickTop="1">
      <c r="C23" s="1"/>
      <c r="D23" s="1"/>
      <c r="E23" s="1"/>
      <c r="F23" s="1"/>
      <c r="G23" s="1"/>
    </row>
  </sheetData>
  <sheetProtection/>
  <mergeCells count="1">
    <mergeCell ref="E2:G2"/>
  </mergeCells>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J26"/>
  <sheetViews>
    <sheetView zoomScalePageLayoutView="0" workbookViewId="0" topLeftCell="A16">
      <pane xSplit="1" topLeftCell="G1" activePane="topRight" state="frozen"/>
      <selection pane="topLeft" activeCell="A1" sqref="A1"/>
      <selection pane="topRight" activeCell="H26" sqref="H26"/>
    </sheetView>
  </sheetViews>
  <sheetFormatPr defaultColWidth="9.140625" defaultRowHeight="15"/>
  <cols>
    <col min="1" max="1" width="35.8515625" style="0" customWidth="1"/>
    <col min="2" max="2" width="12.140625" style="0" bestFit="1" customWidth="1"/>
    <col min="3" max="3" width="2.140625" style="0" customWidth="1"/>
    <col min="4" max="4" width="12.140625" style="0" bestFit="1" customWidth="1"/>
    <col min="5" max="6" width="10.57421875" style="0" bestFit="1" customWidth="1"/>
    <col min="7" max="7" width="6.8515625" style="0" customWidth="1"/>
    <col min="8" max="8" width="13.8515625" style="0" customWidth="1"/>
    <col min="9" max="9" width="68.421875" style="0" customWidth="1"/>
    <col min="10" max="10" width="11.00390625" style="0" customWidth="1"/>
  </cols>
  <sheetData>
    <row r="1" ht="12" customHeight="1" thickBot="1"/>
    <row r="2" spans="2:10" ht="30.75" thickBot="1">
      <c r="B2" s="34" t="s">
        <v>38</v>
      </c>
      <c r="C2" s="1"/>
      <c r="D2" s="61" t="s">
        <v>33</v>
      </c>
      <c r="E2" s="62"/>
      <c r="F2" s="63"/>
      <c r="G2" s="39"/>
      <c r="H2" s="64" t="s">
        <v>37</v>
      </c>
      <c r="I2" s="65"/>
      <c r="J2" s="1"/>
    </row>
    <row r="3" spans="2:9" ht="15.75" thickBot="1">
      <c r="B3" s="1"/>
      <c r="C3" s="1"/>
      <c r="D3" s="1"/>
      <c r="E3" s="1"/>
      <c r="F3" s="1"/>
      <c r="G3" s="1"/>
      <c r="I3" s="51"/>
    </row>
    <row r="4" spans="1:9" ht="45.75" thickBot="1">
      <c r="A4" s="38" t="s">
        <v>57</v>
      </c>
      <c r="B4" s="3" t="s">
        <v>0</v>
      </c>
      <c r="C4" s="3"/>
      <c r="D4" s="3" t="s">
        <v>1</v>
      </c>
      <c r="E4" s="3" t="s">
        <v>2</v>
      </c>
      <c r="F4" s="4" t="s">
        <v>3</v>
      </c>
      <c r="G4" s="40"/>
      <c r="H4" s="23" t="s">
        <v>44</v>
      </c>
      <c r="I4" s="25" t="s">
        <v>20</v>
      </c>
    </row>
    <row r="5" spans="1:9" ht="30">
      <c r="A5" s="35" t="s">
        <v>18</v>
      </c>
      <c r="B5" s="7">
        <v>389688</v>
      </c>
      <c r="C5" s="8"/>
      <c r="D5" s="21"/>
      <c r="E5" s="11">
        <f>+B5</f>
        <v>389688</v>
      </c>
      <c r="F5" s="17"/>
      <c r="G5" s="41"/>
      <c r="H5" s="26" t="s">
        <v>35</v>
      </c>
      <c r="I5" s="45"/>
    </row>
    <row r="6" spans="1:9" ht="63.75" customHeight="1">
      <c r="A6" s="35" t="s">
        <v>84</v>
      </c>
      <c r="B6" s="7">
        <v>297187</v>
      </c>
      <c r="C6" s="8"/>
      <c r="D6" s="21"/>
      <c r="E6" s="12"/>
      <c r="F6" s="18">
        <f>+B6</f>
        <v>297187</v>
      </c>
      <c r="G6" s="41"/>
      <c r="H6" s="26" t="s">
        <v>23</v>
      </c>
      <c r="I6" s="45" t="s">
        <v>29</v>
      </c>
    </row>
    <row r="7" spans="1:9" ht="45">
      <c r="A7" s="36" t="s">
        <v>14</v>
      </c>
      <c r="B7" s="7">
        <v>42000</v>
      </c>
      <c r="C7" s="8"/>
      <c r="D7" s="21"/>
      <c r="E7" s="12"/>
      <c r="F7" s="18">
        <f>+B7</f>
        <v>42000</v>
      </c>
      <c r="G7" s="41"/>
      <c r="H7" s="26" t="s">
        <v>21</v>
      </c>
      <c r="I7" s="45" t="s">
        <v>40</v>
      </c>
    </row>
    <row r="8" spans="1:9" ht="45">
      <c r="A8" s="36" t="s">
        <v>13</v>
      </c>
      <c r="B8" s="7">
        <v>7500</v>
      </c>
      <c r="C8" s="8"/>
      <c r="D8" s="21"/>
      <c r="E8" s="12"/>
      <c r="F8" s="18">
        <v>7500</v>
      </c>
      <c r="G8" s="41"/>
      <c r="H8" s="26" t="s">
        <v>21</v>
      </c>
      <c r="I8" s="45" t="s">
        <v>40</v>
      </c>
    </row>
    <row r="9" spans="1:9" ht="15">
      <c r="A9" s="36" t="s">
        <v>6</v>
      </c>
      <c r="B9" s="7">
        <v>750</v>
      </c>
      <c r="C9" s="8"/>
      <c r="D9" s="21"/>
      <c r="E9" s="12">
        <v>750</v>
      </c>
      <c r="F9" s="18"/>
      <c r="G9" s="41"/>
      <c r="H9" s="26" t="s">
        <v>35</v>
      </c>
      <c r="I9" s="45"/>
    </row>
    <row r="10" spans="1:9" ht="15">
      <c r="A10" s="36" t="s">
        <v>8</v>
      </c>
      <c r="B10" s="7">
        <v>17000</v>
      </c>
      <c r="C10" s="8"/>
      <c r="D10" s="21">
        <f>+B10</f>
        <v>17000</v>
      </c>
      <c r="E10" s="12"/>
      <c r="F10" s="18"/>
      <c r="G10" s="41"/>
      <c r="H10" s="26" t="s">
        <v>39</v>
      </c>
      <c r="I10" s="45"/>
    </row>
    <row r="11" spans="1:9" ht="24.75" customHeight="1">
      <c r="A11" s="44" t="s">
        <v>45</v>
      </c>
      <c r="B11" s="67">
        <v>15000</v>
      </c>
      <c r="C11" s="8"/>
      <c r="D11" s="21"/>
      <c r="E11" s="12"/>
      <c r="F11" s="48">
        <v>7500</v>
      </c>
      <c r="G11" s="47"/>
      <c r="H11" s="66" t="s">
        <v>56</v>
      </c>
      <c r="I11" s="45" t="s">
        <v>49</v>
      </c>
    </row>
    <row r="12" spans="1:9" ht="45">
      <c r="A12" s="44" t="s">
        <v>46</v>
      </c>
      <c r="B12" s="67"/>
      <c r="C12" s="8"/>
      <c r="D12" s="21"/>
      <c r="E12" s="12"/>
      <c r="F12" s="48">
        <v>7500</v>
      </c>
      <c r="G12" s="47"/>
      <c r="H12" s="66"/>
      <c r="I12" s="45" t="s">
        <v>60</v>
      </c>
    </row>
    <row r="13" spans="1:9" ht="15">
      <c r="A13" s="36" t="s">
        <v>9</v>
      </c>
      <c r="B13" s="7">
        <v>198500</v>
      </c>
      <c r="C13" s="8"/>
      <c r="D13" s="21"/>
      <c r="E13" s="12">
        <f>+B13</f>
        <v>198500</v>
      </c>
      <c r="F13" s="18"/>
      <c r="G13" s="41"/>
      <c r="H13" s="26" t="s">
        <v>35</v>
      </c>
      <c r="I13" s="45"/>
    </row>
    <row r="14" spans="1:9" ht="30">
      <c r="A14" s="36" t="s">
        <v>4</v>
      </c>
      <c r="B14" s="7">
        <v>8100</v>
      </c>
      <c r="C14" s="8"/>
      <c r="D14" s="21"/>
      <c r="E14" s="12"/>
      <c r="F14" s="18">
        <f>+B14</f>
        <v>8100</v>
      </c>
      <c r="G14" s="41"/>
      <c r="H14" s="26" t="s">
        <v>25</v>
      </c>
      <c r="I14" s="45" t="s">
        <v>26</v>
      </c>
    </row>
    <row r="15" spans="1:9" ht="30">
      <c r="A15" s="36" t="s">
        <v>5</v>
      </c>
      <c r="B15" s="7">
        <v>3900</v>
      </c>
      <c r="C15" s="8"/>
      <c r="D15" s="21"/>
      <c r="E15" s="12"/>
      <c r="F15" s="18">
        <f>+B15</f>
        <v>3900</v>
      </c>
      <c r="G15" s="41"/>
      <c r="H15" s="26" t="s">
        <v>25</v>
      </c>
      <c r="I15" s="45" t="s">
        <v>34</v>
      </c>
    </row>
    <row r="16" spans="1:9" ht="30">
      <c r="A16" s="36" t="s">
        <v>7</v>
      </c>
      <c r="B16" s="7">
        <v>11560</v>
      </c>
      <c r="C16" s="8"/>
      <c r="D16" s="21">
        <v>4000</v>
      </c>
      <c r="E16" s="12"/>
      <c r="F16" s="18">
        <v>7650</v>
      </c>
      <c r="G16" s="41"/>
      <c r="H16" s="26" t="s">
        <v>25</v>
      </c>
      <c r="I16" s="45" t="s">
        <v>27</v>
      </c>
    </row>
    <row r="17" spans="1:9" ht="45">
      <c r="A17" s="36" t="s">
        <v>16</v>
      </c>
      <c r="B17" s="7">
        <v>3600</v>
      </c>
      <c r="C17" s="8"/>
      <c r="D17" s="21"/>
      <c r="E17" s="12"/>
      <c r="F17" s="18">
        <f>+B17</f>
        <v>3600</v>
      </c>
      <c r="G17" s="41"/>
      <c r="H17" s="26" t="s">
        <v>25</v>
      </c>
      <c r="I17" s="45" t="s">
        <v>41</v>
      </c>
    </row>
    <row r="18" spans="1:9" ht="15">
      <c r="A18" s="36" t="s">
        <v>17</v>
      </c>
      <c r="B18" s="7">
        <v>6700</v>
      </c>
      <c r="C18" s="8"/>
      <c r="D18" s="21"/>
      <c r="E18" s="12">
        <f>+B18</f>
        <v>6700</v>
      </c>
      <c r="F18" s="18"/>
      <c r="G18" s="41"/>
      <c r="H18" s="26" t="s">
        <v>42</v>
      </c>
      <c r="I18" s="45"/>
    </row>
    <row r="19" spans="1:9" ht="75">
      <c r="A19" s="36" t="s">
        <v>32</v>
      </c>
      <c r="B19" s="7">
        <v>23000</v>
      </c>
      <c r="C19" s="8"/>
      <c r="D19" s="21">
        <v>2000</v>
      </c>
      <c r="E19" s="12"/>
      <c r="F19" s="18">
        <v>21000</v>
      </c>
      <c r="G19" s="41"/>
      <c r="H19" s="30" t="s">
        <v>31</v>
      </c>
      <c r="I19" s="45" t="s">
        <v>54</v>
      </c>
    </row>
    <row r="20" spans="1:9" ht="15">
      <c r="A20" s="36" t="s">
        <v>10</v>
      </c>
      <c r="B20" s="7">
        <v>500</v>
      </c>
      <c r="C20" s="8"/>
      <c r="D20" s="21"/>
      <c r="E20" s="12"/>
      <c r="F20" s="18">
        <f>+B20</f>
        <v>500</v>
      </c>
      <c r="G20" s="41"/>
      <c r="H20" s="26" t="s">
        <v>85</v>
      </c>
      <c r="I20" s="45" t="s">
        <v>43</v>
      </c>
    </row>
    <row r="21" spans="1:9" ht="15">
      <c r="A21" s="36" t="s">
        <v>11</v>
      </c>
      <c r="B21" s="7">
        <v>110000</v>
      </c>
      <c r="C21" s="8"/>
      <c r="D21" s="21"/>
      <c r="E21" s="12">
        <f>+B21</f>
        <v>110000</v>
      </c>
      <c r="F21" s="18"/>
      <c r="G21" s="41"/>
      <c r="H21" s="26" t="s">
        <v>36</v>
      </c>
      <c r="I21" s="45"/>
    </row>
    <row r="22" spans="1:9" ht="15">
      <c r="A22" s="36" t="s">
        <v>51</v>
      </c>
      <c r="B22" s="7">
        <v>8500</v>
      </c>
      <c r="C22" s="8"/>
      <c r="D22" s="21">
        <f>+B22</f>
        <v>8500</v>
      </c>
      <c r="E22" s="12"/>
      <c r="F22" s="18"/>
      <c r="G22" s="41"/>
      <c r="H22" s="26" t="s">
        <v>39</v>
      </c>
      <c r="I22" s="45"/>
    </row>
    <row r="23" spans="1:9" ht="15.75" thickBot="1">
      <c r="A23" s="2" t="s">
        <v>12</v>
      </c>
      <c r="B23" s="10">
        <f>SUM(B5:B22)</f>
        <v>1143485</v>
      </c>
      <c r="C23" s="10"/>
      <c r="D23" s="22">
        <f>SUM(D6:D22)</f>
        <v>31500</v>
      </c>
      <c r="E23" s="13">
        <f>SUM(E5:E22)</f>
        <v>705638</v>
      </c>
      <c r="F23" s="19">
        <f>SUM(F5:F22)</f>
        <v>406437</v>
      </c>
      <c r="G23" s="42"/>
      <c r="H23" s="31"/>
      <c r="I23" s="52"/>
    </row>
    <row r="24" ht="15.75" thickTop="1"/>
    <row r="26" ht="15">
      <c r="B26" s="37"/>
    </row>
  </sheetData>
  <sheetProtection/>
  <mergeCells count="4">
    <mergeCell ref="H2:I2"/>
    <mergeCell ref="D2:F2"/>
    <mergeCell ref="H11:H12"/>
    <mergeCell ref="B11:B12"/>
  </mergeCells>
  <printOptions/>
  <pageMargins left="0.25" right="0.25"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P38"/>
  <sheetViews>
    <sheetView tabSelected="1" zoomScalePageLayoutView="0" workbookViewId="0" topLeftCell="A1">
      <pane xSplit="1" topLeftCell="B1" activePane="topRight" state="frozen"/>
      <selection pane="topLeft" activeCell="A1" sqref="A1"/>
      <selection pane="topRight" activeCell="B1" sqref="B1"/>
    </sheetView>
  </sheetViews>
  <sheetFormatPr defaultColWidth="9.140625" defaultRowHeight="15"/>
  <cols>
    <col min="1" max="1" width="38.421875" style="0" bestFit="1" customWidth="1"/>
    <col min="2" max="2" width="12.421875" style="0" customWidth="1"/>
    <col min="3" max="3" width="6.140625" style="0" bestFit="1" customWidth="1"/>
    <col min="4" max="4" width="12.140625" style="0" customWidth="1"/>
    <col min="5" max="5" width="10.8515625" style="0" customWidth="1"/>
    <col min="6" max="6" width="12.57421875" style="0" bestFit="1" customWidth="1"/>
    <col min="7" max="7" width="4.421875" style="0" customWidth="1"/>
    <col min="8" max="8" width="14.421875" style="0" customWidth="1"/>
    <col min="9" max="9" width="4.28125" style="0" customWidth="1"/>
    <col min="10" max="10" width="64.7109375" style="0" customWidth="1"/>
    <col min="11" max="11" width="3.8515625" style="0" customWidth="1"/>
    <col min="12" max="12" width="11.57421875" style="0" bestFit="1" customWidth="1"/>
    <col min="13" max="13" width="6.7109375" style="0" customWidth="1"/>
    <col min="14" max="14" width="12.140625" style="0" bestFit="1" customWidth="1"/>
    <col min="15" max="15" width="10.00390625" style="0" bestFit="1" customWidth="1"/>
    <col min="16" max="16" width="12.57421875" style="0" bestFit="1" customWidth="1"/>
  </cols>
  <sheetData>
    <row r="1" ht="11.25" customHeight="1" thickBot="1"/>
    <row r="2" spans="2:16" ht="41.25" customHeight="1" thickBot="1">
      <c r="B2" s="34" t="s">
        <v>38</v>
      </c>
      <c r="C2" s="1"/>
      <c r="D2" s="61" t="s">
        <v>33</v>
      </c>
      <c r="E2" s="62"/>
      <c r="F2" s="63"/>
      <c r="G2" s="1"/>
      <c r="H2" s="64" t="s">
        <v>37</v>
      </c>
      <c r="I2" s="68"/>
      <c r="J2" s="65"/>
      <c r="K2" s="1"/>
      <c r="L2" s="61" t="s">
        <v>24</v>
      </c>
      <c r="M2" s="62"/>
      <c r="N2" s="62"/>
      <c r="O2" s="62"/>
      <c r="P2" s="63"/>
    </row>
    <row r="3" spans="1:16" ht="45.75" thickBot="1">
      <c r="A3" s="38" t="s">
        <v>57</v>
      </c>
      <c r="B3" s="3" t="s">
        <v>0</v>
      </c>
      <c r="C3" s="3"/>
      <c r="D3" s="3" t="s">
        <v>1</v>
      </c>
      <c r="E3" s="3" t="s">
        <v>2</v>
      </c>
      <c r="F3" s="4" t="s">
        <v>3</v>
      </c>
      <c r="H3" s="23" t="s">
        <v>19</v>
      </c>
      <c r="I3" s="24"/>
      <c r="J3" s="25" t="s">
        <v>20</v>
      </c>
      <c r="L3" s="3" t="s">
        <v>0</v>
      </c>
      <c r="M3" s="3"/>
      <c r="N3" s="3" t="s">
        <v>1</v>
      </c>
      <c r="O3" s="3" t="s">
        <v>2</v>
      </c>
      <c r="P3" s="4" t="s">
        <v>3</v>
      </c>
    </row>
    <row r="4" spans="1:16" ht="30">
      <c r="A4" s="35" t="s">
        <v>50</v>
      </c>
      <c r="B4" s="7">
        <v>389688</v>
      </c>
      <c r="C4" s="8"/>
      <c r="D4" s="21"/>
      <c r="E4" s="11">
        <f>+B4</f>
        <v>389688</v>
      </c>
      <c r="F4" s="17"/>
      <c r="H4" s="26" t="s">
        <v>35</v>
      </c>
      <c r="I4" s="27"/>
      <c r="J4" s="28"/>
      <c r="L4" s="7">
        <v>389688</v>
      </c>
      <c r="M4" s="8"/>
      <c r="N4" s="21"/>
      <c r="O4" s="11">
        <v>389688</v>
      </c>
      <c r="P4" s="17"/>
    </row>
    <row r="5" spans="1:16" ht="60">
      <c r="A5" s="35" t="s">
        <v>76</v>
      </c>
      <c r="B5" s="7">
        <v>297187</v>
      </c>
      <c r="C5" s="8"/>
      <c r="D5" s="21"/>
      <c r="E5" s="12"/>
      <c r="F5" s="18">
        <f>+B5</f>
        <v>297187</v>
      </c>
      <c r="H5" s="26" t="s">
        <v>23</v>
      </c>
      <c r="I5" s="27"/>
      <c r="J5" s="28" t="s">
        <v>29</v>
      </c>
      <c r="L5" s="7">
        <v>297187</v>
      </c>
      <c r="M5" s="8"/>
      <c r="N5" s="21"/>
      <c r="O5" s="12">
        <v>150000</v>
      </c>
      <c r="P5" s="18">
        <v>147187</v>
      </c>
    </row>
    <row r="6" spans="1:16" ht="45">
      <c r="A6" s="36" t="s">
        <v>14</v>
      </c>
      <c r="B6" s="7">
        <v>42000</v>
      </c>
      <c r="C6" s="8"/>
      <c r="D6" s="21"/>
      <c r="E6" s="12"/>
      <c r="F6" s="18">
        <f>+B6</f>
        <v>42000</v>
      </c>
      <c r="H6" s="26" t="s">
        <v>21</v>
      </c>
      <c r="I6" s="27"/>
      <c r="J6" s="29" t="s">
        <v>22</v>
      </c>
      <c r="L6" s="7">
        <v>42000</v>
      </c>
      <c r="M6" s="8"/>
      <c r="N6" s="21"/>
      <c r="O6" s="12">
        <v>29400</v>
      </c>
      <c r="P6" s="18">
        <v>12600</v>
      </c>
    </row>
    <row r="7" spans="1:16" ht="45">
      <c r="A7" s="36" t="s">
        <v>13</v>
      </c>
      <c r="B7" s="7">
        <v>7500</v>
      </c>
      <c r="C7" s="8"/>
      <c r="D7" s="21"/>
      <c r="E7" s="12"/>
      <c r="F7" s="18">
        <v>7500</v>
      </c>
      <c r="H7" s="26" t="s">
        <v>21</v>
      </c>
      <c r="I7" s="27"/>
      <c r="J7" s="29" t="s">
        <v>22</v>
      </c>
      <c r="L7" s="7">
        <v>7500</v>
      </c>
      <c r="M7" s="8"/>
      <c r="N7" s="21"/>
      <c r="O7" s="12">
        <v>5250</v>
      </c>
      <c r="P7" s="18">
        <v>2250</v>
      </c>
    </row>
    <row r="8" spans="1:16" ht="15">
      <c r="A8" s="36" t="s">
        <v>6</v>
      </c>
      <c r="B8" s="7">
        <v>750</v>
      </c>
      <c r="C8" s="8"/>
      <c r="D8" s="21"/>
      <c r="E8" s="12">
        <v>750</v>
      </c>
      <c r="F8" s="18"/>
      <c r="H8" s="26" t="s">
        <v>35</v>
      </c>
      <c r="I8" s="27"/>
      <c r="J8" s="28"/>
      <c r="L8" s="7">
        <v>750</v>
      </c>
      <c r="M8" s="8"/>
      <c r="N8" s="21"/>
      <c r="O8" s="12">
        <v>750</v>
      </c>
      <c r="P8" s="18"/>
    </row>
    <row r="9" spans="1:16" ht="15">
      <c r="A9" s="36" t="s">
        <v>8</v>
      </c>
      <c r="B9" s="7">
        <v>17000</v>
      </c>
      <c r="C9" s="8"/>
      <c r="D9" s="21">
        <f>+B9</f>
        <v>17000</v>
      </c>
      <c r="E9" s="12"/>
      <c r="F9" s="18"/>
      <c r="H9" s="26"/>
      <c r="I9" s="27"/>
      <c r="J9" s="28"/>
      <c r="L9" s="7">
        <v>17000</v>
      </c>
      <c r="M9" s="8"/>
      <c r="N9" s="21">
        <v>17000</v>
      </c>
      <c r="O9" s="12"/>
      <c r="P9" s="18"/>
    </row>
    <row r="10" spans="1:16" ht="45" customHeight="1">
      <c r="A10" s="36" t="s">
        <v>47</v>
      </c>
      <c r="B10" s="7">
        <v>7500</v>
      </c>
      <c r="C10" s="8"/>
      <c r="D10" s="21"/>
      <c r="E10" s="12"/>
      <c r="F10" s="18">
        <v>7500</v>
      </c>
      <c r="G10" s="46"/>
      <c r="H10" s="43" t="s">
        <v>58</v>
      </c>
      <c r="I10" s="27"/>
      <c r="J10" s="45" t="s">
        <v>49</v>
      </c>
      <c r="L10" s="7">
        <v>7500</v>
      </c>
      <c r="M10" s="8"/>
      <c r="N10" s="21"/>
      <c r="O10" s="12">
        <v>6000</v>
      </c>
      <c r="P10" s="18">
        <v>1500</v>
      </c>
    </row>
    <row r="11" spans="1:16" ht="45">
      <c r="A11" s="36" t="s">
        <v>48</v>
      </c>
      <c r="B11" s="7">
        <v>7500</v>
      </c>
      <c r="C11" s="8"/>
      <c r="D11" s="21"/>
      <c r="E11" s="12">
        <v>7500</v>
      </c>
      <c r="F11" s="18"/>
      <c r="G11" s="46"/>
      <c r="H11" s="43" t="s">
        <v>59</v>
      </c>
      <c r="I11" s="27"/>
      <c r="J11" s="50" t="s">
        <v>61</v>
      </c>
      <c r="L11" s="7">
        <v>7500</v>
      </c>
      <c r="M11" s="8"/>
      <c r="N11" s="21"/>
      <c r="O11" s="12">
        <v>7500</v>
      </c>
      <c r="P11" s="18"/>
    </row>
    <row r="12" spans="1:16" ht="15">
      <c r="A12" s="36" t="s">
        <v>9</v>
      </c>
      <c r="B12" s="7">
        <v>198500</v>
      </c>
      <c r="C12" s="8"/>
      <c r="D12" s="21"/>
      <c r="E12" s="12">
        <f>+B12</f>
        <v>198500</v>
      </c>
      <c r="F12" s="18"/>
      <c r="H12" s="26" t="s">
        <v>35</v>
      </c>
      <c r="I12" s="27"/>
      <c r="J12" s="28"/>
      <c r="L12" s="7">
        <v>198500</v>
      </c>
      <c r="M12" s="8"/>
      <c r="N12" s="21"/>
      <c r="O12" s="12">
        <v>198500</v>
      </c>
      <c r="P12" s="18"/>
    </row>
    <row r="13" spans="1:16" ht="45">
      <c r="A13" s="36" t="s">
        <v>4</v>
      </c>
      <c r="B13" s="7">
        <v>8100</v>
      </c>
      <c r="C13" s="8"/>
      <c r="D13" s="21"/>
      <c r="E13" s="12"/>
      <c r="F13" s="18">
        <f>+B13</f>
        <v>8100</v>
      </c>
      <c r="H13" s="26" t="s">
        <v>25</v>
      </c>
      <c r="I13" s="27"/>
      <c r="J13" s="28" t="s">
        <v>26</v>
      </c>
      <c r="L13" s="7">
        <v>8100</v>
      </c>
      <c r="M13" s="8"/>
      <c r="N13" s="21"/>
      <c r="O13" s="12">
        <v>5720</v>
      </c>
      <c r="P13" s="18">
        <v>2380</v>
      </c>
    </row>
    <row r="14" spans="1:16" ht="30">
      <c r="A14" s="36" t="s">
        <v>5</v>
      </c>
      <c r="B14" s="7">
        <v>3900</v>
      </c>
      <c r="C14" s="8"/>
      <c r="D14" s="21"/>
      <c r="E14" s="12"/>
      <c r="F14" s="18">
        <f>+B14</f>
        <v>3900</v>
      </c>
      <c r="H14" s="26" t="s">
        <v>25</v>
      </c>
      <c r="I14" s="27"/>
      <c r="J14" s="28" t="s">
        <v>34</v>
      </c>
      <c r="L14" s="7">
        <v>3900</v>
      </c>
      <c r="M14" s="8"/>
      <c r="N14" s="21"/>
      <c r="O14" s="12">
        <v>2100</v>
      </c>
      <c r="P14" s="18">
        <v>1800</v>
      </c>
    </row>
    <row r="15" spans="1:16" ht="60">
      <c r="A15" s="36" t="s">
        <v>7</v>
      </c>
      <c r="B15" s="7">
        <v>11560</v>
      </c>
      <c r="C15" s="8"/>
      <c r="D15" s="21">
        <v>4000</v>
      </c>
      <c r="E15" s="12"/>
      <c r="F15" s="18">
        <v>7560</v>
      </c>
      <c r="H15" s="26" t="s">
        <v>25</v>
      </c>
      <c r="I15" s="27"/>
      <c r="J15" s="28" t="s">
        <v>71</v>
      </c>
      <c r="L15" s="7">
        <v>11560</v>
      </c>
      <c r="M15" s="8"/>
      <c r="N15" s="21">
        <v>4000</v>
      </c>
      <c r="O15" s="12">
        <v>2400</v>
      </c>
      <c r="P15" s="18">
        <v>5160</v>
      </c>
    </row>
    <row r="16" spans="1:16" ht="45">
      <c r="A16" s="36" t="s">
        <v>72</v>
      </c>
      <c r="B16" s="7">
        <v>3600</v>
      </c>
      <c r="C16" s="8"/>
      <c r="D16" s="21"/>
      <c r="E16" s="12"/>
      <c r="F16" s="18">
        <f>+B16</f>
        <v>3600</v>
      </c>
      <c r="H16" s="26" t="s">
        <v>25</v>
      </c>
      <c r="I16" s="27"/>
      <c r="J16" s="28" t="s">
        <v>30</v>
      </c>
      <c r="L16" s="7">
        <v>3600</v>
      </c>
      <c r="M16" s="8"/>
      <c r="N16" s="21"/>
      <c r="O16" s="12">
        <v>2700</v>
      </c>
      <c r="P16" s="18">
        <v>900</v>
      </c>
    </row>
    <row r="17" spans="1:16" ht="15">
      <c r="A17" s="36" t="s">
        <v>17</v>
      </c>
      <c r="B17" s="7">
        <v>6700</v>
      </c>
      <c r="C17" s="8"/>
      <c r="D17" s="21"/>
      <c r="E17" s="12">
        <f>+B17</f>
        <v>6700</v>
      </c>
      <c r="F17" s="18"/>
      <c r="H17" s="26" t="s">
        <v>42</v>
      </c>
      <c r="I17" s="27"/>
      <c r="J17" s="28"/>
      <c r="L17" s="7">
        <v>6700</v>
      </c>
      <c r="M17" s="8"/>
      <c r="N17" s="21"/>
      <c r="O17" s="12">
        <v>6700</v>
      </c>
      <c r="P17" s="18"/>
    </row>
    <row r="18" spans="1:16" ht="75">
      <c r="A18" s="36" t="s">
        <v>32</v>
      </c>
      <c r="B18" s="7">
        <v>23000</v>
      </c>
      <c r="C18" s="8"/>
      <c r="D18" s="21">
        <v>2000</v>
      </c>
      <c r="E18" s="12"/>
      <c r="F18" s="18">
        <v>21000</v>
      </c>
      <c r="H18" s="30" t="s">
        <v>31</v>
      </c>
      <c r="I18" s="27"/>
      <c r="J18" s="49" t="s">
        <v>55</v>
      </c>
      <c r="L18" s="7">
        <v>23000</v>
      </c>
      <c r="M18" s="8"/>
      <c r="N18" s="21">
        <v>2000</v>
      </c>
      <c r="O18" s="12">
        <v>7400</v>
      </c>
      <c r="P18" s="18">
        <v>13600</v>
      </c>
    </row>
    <row r="19" spans="1:16" ht="15">
      <c r="A19" s="36" t="s">
        <v>10</v>
      </c>
      <c r="B19" s="7">
        <v>500</v>
      </c>
      <c r="C19" s="8"/>
      <c r="D19" s="21"/>
      <c r="E19" s="12"/>
      <c r="F19" s="18">
        <f>+B19</f>
        <v>500</v>
      </c>
      <c r="H19" s="26" t="s">
        <v>73</v>
      </c>
      <c r="I19" s="27"/>
      <c r="J19" s="28" t="s">
        <v>28</v>
      </c>
      <c r="L19" s="7">
        <v>500</v>
      </c>
      <c r="M19" s="8"/>
      <c r="N19" s="21"/>
      <c r="O19" s="12"/>
      <c r="P19" s="18">
        <v>500</v>
      </c>
    </row>
    <row r="20" spans="1:16" ht="15">
      <c r="A20" s="36" t="s">
        <v>11</v>
      </c>
      <c r="B20" s="7">
        <v>110000</v>
      </c>
      <c r="C20" s="8"/>
      <c r="D20" s="21"/>
      <c r="E20" s="12">
        <f>+B20</f>
        <v>110000</v>
      </c>
      <c r="F20" s="18"/>
      <c r="H20" s="26" t="s">
        <v>36</v>
      </c>
      <c r="I20" s="27"/>
      <c r="J20" s="28"/>
      <c r="L20" s="7">
        <v>110000</v>
      </c>
      <c r="M20" s="8"/>
      <c r="N20" s="21"/>
      <c r="O20" s="12">
        <v>110000</v>
      </c>
      <c r="P20" s="18"/>
    </row>
    <row r="21" spans="1:16" ht="15">
      <c r="A21" s="36" t="s">
        <v>51</v>
      </c>
      <c r="B21" s="7">
        <v>8500</v>
      </c>
      <c r="C21" s="8"/>
      <c r="D21" s="21">
        <f>+B21</f>
        <v>8500</v>
      </c>
      <c r="E21" s="12"/>
      <c r="F21" s="18"/>
      <c r="H21" s="26" t="s">
        <v>1</v>
      </c>
      <c r="I21" s="27"/>
      <c r="J21" s="28"/>
      <c r="L21" s="7">
        <v>8500</v>
      </c>
      <c r="M21" s="8"/>
      <c r="N21" s="21">
        <v>8500</v>
      </c>
      <c r="O21" s="12"/>
      <c r="P21" s="18"/>
    </row>
    <row r="22" spans="1:16" ht="15.75" thickBot="1">
      <c r="A22" s="2" t="s">
        <v>12</v>
      </c>
      <c r="B22" s="10">
        <f>SUM(B4:B21)</f>
        <v>1143485</v>
      </c>
      <c r="C22" s="10"/>
      <c r="D22" s="22">
        <f>SUM(D5:D21)</f>
        <v>31500</v>
      </c>
      <c r="E22" s="13">
        <f>SUM(E4:E21)</f>
        <v>713138</v>
      </c>
      <c r="F22" s="19">
        <f>SUM(F4:F21)</f>
        <v>398847</v>
      </c>
      <c r="H22" s="31"/>
      <c r="I22" s="32"/>
      <c r="J22" s="33"/>
      <c r="L22" s="10">
        <f>SUM(L4:L21)</f>
        <v>1143485</v>
      </c>
      <c r="M22" s="10"/>
      <c r="N22" s="22">
        <f>SUM(N5:N21)</f>
        <v>31500</v>
      </c>
      <c r="O22" s="13">
        <f>SUM(O4:O21)</f>
        <v>924108</v>
      </c>
      <c r="P22" s="19">
        <f>SUM(P4:P21)</f>
        <v>187877</v>
      </c>
    </row>
    <row r="23" ht="18" customHeight="1" thickTop="1"/>
    <row r="24" spans="1:12" ht="19.5" customHeight="1">
      <c r="A24" s="53" t="s">
        <v>62</v>
      </c>
      <c r="B24" s="54">
        <f>F22</f>
        <v>398847</v>
      </c>
      <c r="L24" s="54">
        <f>P22</f>
        <v>187877</v>
      </c>
    </row>
    <row r="25" spans="1:12" ht="15">
      <c r="A25" t="s">
        <v>63</v>
      </c>
      <c r="B25" s="20">
        <f>D22+E22</f>
        <v>744638</v>
      </c>
      <c r="L25" s="20">
        <f>N22+O22</f>
        <v>955608</v>
      </c>
    </row>
    <row r="27" spans="1:13" ht="15">
      <c r="A27" t="s">
        <v>64</v>
      </c>
      <c r="C27" s="37">
        <f>B24/B25</f>
        <v>0.5356253642709612</v>
      </c>
      <c r="M27" s="37">
        <f>L24/L25</f>
        <v>0.19660467472017815</v>
      </c>
    </row>
    <row r="29" spans="1:15" ht="15">
      <c r="A29" t="s">
        <v>65</v>
      </c>
      <c r="E29" s="55">
        <f>E22</f>
        <v>713138</v>
      </c>
      <c r="O29" s="55">
        <f>O22</f>
        <v>924108</v>
      </c>
    </row>
    <row r="31" spans="1:16" ht="15">
      <c r="A31" t="s">
        <v>66</v>
      </c>
      <c r="B31" t="s">
        <v>75</v>
      </c>
      <c r="F31" s="20">
        <f>C27*E22</f>
        <v>381974.8010254647</v>
      </c>
      <c r="L31" t="s">
        <v>74</v>
      </c>
      <c r="P31" s="20">
        <f>M27*O29</f>
        <v>181683.95274631437</v>
      </c>
    </row>
    <row r="32" ht="15.75" thickBot="1"/>
    <row r="33" spans="1:16" ht="15.75" thickBot="1">
      <c r="A33" t="s">
        <v>67</v>
      </c>
      <c r="F33" s="56">
        <f>E29+F31</f>
        <v>1095112.8010254647</v>
      </c>
      <c r="P33" s="56">
        <f>O29+P31</f>
        <v>1105791.9527463145</v>
      </c>
    </row>
    <row r="35" ht="15">
      <c r="A35" t="s">
        <v>68</v>
      </c>
    </row>
    <row r="36" spans="1:2" ht="15">
      <c r="A36" t="s">
        <v>70</v>
      </c>
      <c r="B36" s="20">
        <f>F33</f>
        <v>1095112.8010254647</v>
      </c>
    </row>
    <row r="37" spans="1:2" ht="15">
      <c r="A37" t="s">
        <v>24</v>
      </c>
      <c r="B37" s="20">
        <f>P33</f>
        <v>1105791.9527463145</v>
      </c>
    </row>
    <row r="38" spans="1:2" ht="15.75" thickBot="1">
      <c r="A38" t="s">
        <v>69</v>
      </c>
      <c r="B38" s="57">
        <f>P33-F33</f>
        <v>10679.151720849797</v>
      </c>
    </row>
    <row r="39" ht="15.75" thickTop="1"/>
  </sheetData>
  <sheetProtection/>
  <mergeCells count="3">
    <mergeCell ref="D2:F2"/>
    <mergeCell ref="H2:J2"/>
    <mergeCell ref="L2:P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Mkheidze, Nana</cp:lastModifiedBy>
  <cp:lastPrinted>2017-11-13T15:59:56Z</cp:lastPrinted>
  <dcterms:created xsi:type="dcterms:W3CDTF">2017-11-09T14:25:18Z</dcterms:created>
  <dcterms:modified xsi:type="dcterms:W3CDTF">2017-12-14T22:14:15Z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0x01010099CD7EA48611C14FAD229128A3EA7EE8</vt:lpwstr>
  </property>
</Properties>
</file>